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61\"/>
    </mc:Choice>
  </mc:AlternateContent>
  <xr:revisionPtr revIDLastSave="0" documentId="13_ncr:1_{07D38D84-FDFF-4B6F-AD51-84B48D107630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ОСР 6-07-01" sheetId="9" r:id="rId9"/>
    <sheet name="ОСР 6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1" l="1"/>
  <c r="H76" i="2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72" i="2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4" i="1"/>
  <c r="C46" i="1" s="1"/>
  <c r="C43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<sst xmlns="http://schemas.openxmlformats.org/spreadsheetml/2006/main" count="412" uniqueCount="168">
  <si>
    <t>СВОДКА ЗАТРАТ</t>
  </si>
  <si>
    <t>P_0561</t>
  </si>
  <si>
    <t>(идентификатор инвестиционного проекта)</t>
  </si>
  <si>
    <t>Реконструкция КЛ-6кВ от ТП-1230 до ТП-6258 ( двухцепная протяженностью 1,15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</si>
  <si>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</si>
  <si>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</si>
  <si>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</si>
  <si>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</si>
  <si>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</si>
  <si>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</si>
  <si>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</si>
  <si>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</si>
  <si>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</si>
  <si>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</si>
  <si>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</si>
  <si>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</si>
  <si>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</si>
  <si>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</si>
  <si>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</si>
  <si>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</si>
  <si>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</si>
  <si>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</si>
  <si>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</si>
  <si>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</si>
  <si>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</si>
  <si>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</si>
  <si>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</si>
  <si>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</si>
  <si>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</si>
  <si>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</si>
  <si>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</si>
  <si>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</si>
  <si>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</si>
  <si>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</si>
  <si>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</si>
  <si>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</si>
  <si>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</si>
  <si>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</si>
  <si>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</si>
  <si>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</si>
  <si>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</si>
  <si>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</si>
  <si>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</si>
  <si>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</si>
  <si>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</si>
  <si>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</si>
  <si>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</si>
  <si>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</si>
  <si>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</si>
  <si>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</si>
  <si>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</si>
  <si>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</si>
  <si>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</si>
  <si>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</si>
  <si>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</si>
  <si>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</si>
  <si>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</si>
  <si>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</si>
  <si>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</si>
  <si>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</si>
  <si>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</si>
  <si>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</si>
  <si>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</si>
  <si>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</si>
  <si>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</si>
  <si>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</si>
  <si>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</si>
  <si>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</si>
  <si>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</si>
  <si>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</si>
  <si>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</si>
  <si>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</si>
  <si>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</si>
  <si>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</si>
  <si>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</si>
  <si>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</si>
  <si>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</si>
  <si>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</si>
  <si>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</si>
  <si>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</si>
  <si>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</si>
  <si>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</si>
  <si>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</si>
  <si>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ОСР-518-12-01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</si>
  <si>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</si>
  <si>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</si>
  <si>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</si>
  <si>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</si>
  <si>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</si>
  <si>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</si>
  <si>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</si>
  <si>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</si>
  <si>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</si>
  <si>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</si>
  <si>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</si>
  <si>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</si>
  <si>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</si>
  <si>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</si>
  <si>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</si>
  <si>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</si>
  <si>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</si>
  <si>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</si>
  <si>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</si>
  <si>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</si>
  <si>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</si>
  <si>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</si>
  <si>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</si>
  <si>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</si>
  <si>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</si>
  <si>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</si>
  <si>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</si>
  <si>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</si>
  <si>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</si>
  <si>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</si>
  <si>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</si>
  <si>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</si>
  <si>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</si>
  <si>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</si>
  <si>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</si>
  <si>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</si>
  <si>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</si>
  <si>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</si>
  <si>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</si>
  <si>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</si>
  <si>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</si>
  <si>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</si>
  <si>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</si>
  <si>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</si>
  <si>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</si>
  <si>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</si>
  <si>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</si>
  <si>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</si>
  <si>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</si>
  <si>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</si>
  <si>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</si>
  <si>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</si>
  <si>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</si>
  <si>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</si>
  <si>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</si>
  <si>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518-09-01</t>
  </si>
  <si>
    <t>ГНБ трубой 110</t>
  </si>
  <si>
    <t>"Реконструкция КЛ-0,4 кВ от КТП Сок 306/250кВА" Красноярский район Самарская область</t>
  </si>
  <si>
    <t>ОСР 27-12-01</t>
  </si>
  <si>
    <t>ОСР 6-12-01</t>
  </si>
  <si>
    <t>Восстановление дорожного покрытия при прокладке кабельной линии (м.б вкл в любую КЛ)</t>
  </si>
  <si>
    <t>км2</t>
  </si>
  <si>
    <t>"Реконструкция КВЛ-6кВ Ф-16 ЦРП-6-КТП-178" г.о. Новокуйбышевск Самарская область</t>
  </si>
  <si>
    <t>ОСР 518-02-01</t>
  </si>
  <si>
    <t>ОСР 518-12-01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</si>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</sst>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0\ _₽_-;\-* #\ ##0.000000\ _₽_-;_-* &quot;-&quot;??\ _₽_-;_-@_-"/>
    <numFmt numFmtId="176" formatCode="#\ ##0.000000"/>
    <numFmt numFmtId="177" formatCode="_-* #\ ##0.00000000_-;\-* #\ ##0.00000000_-;_-* &quot;-&quot;??_-;_-@_-"/>
    <numFmt numFmtId="179" formatCode="_-* ###\ ##0.00_-;\-* ###\ ##0.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49" fontId="13" fillId="3" borderId="1" xfId="3" applyNumberFormat="1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left" vertical="center" wrapText="1"/>
    </xf>
    <xf numFmtId="170" fontId="13" fillId="3" borderId="1" xfId="3" applyNumberFormat="1" applyFont="1" applyFill="1" applyBorder="1" applyAlignment="1">
      <alignment vertical="center" wrapText="1"/>
    </xf>
    <xf numFmtId="0" fontId="13" fillId="2" borderId="0" xfId="4" applyFont="1" applyFill="1" applyAlignment="1">
      <alignment horizontal="right" vertical="center"/>
    </xf>
    <xf numFmtId="2" fontId="0" fillId="4" borderId="0" xfId="0" applyNumberFormat="1" applyFill="1"/>
    <xf numFmtId="164" fontId="13" fillId="3" borderId="1" xfId="1" applyFont="1" applyFill="1" applyBorder="1" applyAlignment="1">
      <alignment vertical="center" wrapText="1"/>
    </xf>
    <xf numFmtId="0" fontId="13" fillId="3" borderId="1" xfId="3" applyFont="1" applyFill="1" applyBorder="1" applyAlignment="1">
      <alignment horizontal="center"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3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8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5" fontId="13" fillId="3" borderId="1" xfId="3" applyNumberFormat="1" applyFont="1" applyFill="1" applyBorder="1" applyAlignment="1">
      <alignment horizontal="center" vertical="center" wrapText="1"/>
    </xf>
    <xf numFmtId="165" fontId="8" fillId="0" borderId="0" xfId="4" applyNumberFormat="1" applyFont="1" applyAlignment="1">
      <alignment vertical="center"/>
    </xf>
    <xf numFmtId="164" fontId="13" fillId="3" borderId="1" xfId="1" applyFont="1" applyFill="1" applyBorder="1" applyAlignment="1">
      <alignment horizontal="center" vertical="center" wrapText="1"/>
    </xf>
    <xf numFmtId="173" fontId="13" fillId="3" borderId="1" xfId="1" applyNumberFormat="1" applyFont="1" applyFill="1" applyBorder="1" applyAlignment="1">
      <alignment horizontal="center" vertical="center" wrapText="1"/>
    </xf>
    <xf numFmtId="164" fontId="13" fillId="0" borderId="1" xfId="1" applyFont="1" applyFill="1" applyBorder="1" applyAlignment="1">
      <alignment vertical="center" wrapText="1"/>
    </xf>
    <xf numFmtId="173" fontId="13" fillId="0" borderId="1" xfId="1" applyNumberFormat="1" applyFont="1" applyFill="1" applyBorder="1" applyAlignment="1">
      <alignment vertical="center" wrapText="1"/>
    </xf>
    <xf numFmtId="164" fontId="13" fillId="0" borderId="1" xfId="1" applyFont="1" applyFill="1" applyBorder="1" applyAlignment="1">
      <alignment horizontal="center" vertical="center" wrapText="1"/>
    </xf>
    <xf numFmtId="175" fontId="8" fillId="0" borderId="0" xfId="4" applyNumberFormat="1" applyFont="1" applyAlignment="1">
      <alignment vertical="center"/>
    </xf>
    <xf numFmtId="174" fontId="8" fillId="0" borderId="0" xfId="4" applyNumberFormat="1" applyFont="1" applyAlignment="1">
      <alignment vertical="center"/>
    </xf>
    <xf numFmtId="176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7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4" fillId="3" borderId="3" xfId="3" applyFont="1" applyFill="1" applyBorder="1" applyAlignment="1">
      <alignment horizontal="center" vertical="center" wrapText="1"/>
    </xf>
    <xf numFmtId="0" fontId="14" fillId="3" borderId="4" xfId="3" applyFont="1" applyFill="1" applyBorder="1" applyAlignment="1">
      <alignment horizontal="center" vertical="center" wrapText="1"/>
    </xf>
    <xf numFmtId="0" fontId="14" fillId="3" borderId="5" xfId="3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9" fontId="14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3" zoomScale="90" zoomScaleNormal="90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5.88671875" customWidth="1"/>
    <col min="9" max="9" width="16.664062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95" t="s">
        <v>0</v>
      </c>
      <c r="B12" s="95"/>
      <c r="C12" s="95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96" t="s">
        <v>1</v>
      </c>
      <c r="B16" s="96"/>
      <c r="C16" s="96"/>
    </row>
    <row r="17" spans="1:9" ht="16.2" customHeight="1">
      <c r="A17" s="97" t="s">
        <v>2</v>
      </c>
      <c r="B17" s="97"/>
      <c r="C17" s="97"/>
    </row>
    <row r="18" spans="1:9" ht="16.2" customHeight="1">
      <c r="A18" s="24"/>
      <c r="B18" s="24"/>
      <c r="C18" s="24"/>
    </row>
    <row r="19" spans="1:9" ht="72" customHeight="1">
      <c r="A19" s="98" t="s">
        <v>3</v>
      </c>
      <c r="B19" s="98"/>
      <c r="C19" s="98"/>
    </row>
    <row r="20" spans="1:9" ht="16.2" customHeight="1">
      <c r="A20" s="97" t="s">
        <v>4</v>
      </c>
      <c r="B20" s="97"/>
      <c r="C20" s="97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9" t="s">
        <v>25</v>
      </c>
      <c r="B25" s="90"/>
      <c r="C25" s="91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6.9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6.95" customHeight="1">
      <c r="A28" s="59" t="s">
        <v>15</v>
      </c>
      <c r="B28" s="60" t="s">
        <v>16</v>
      </c>
      <c r="C28" s="61">
        <v>0</v>
      </c>
      <c r="D28" s="57"/>
      <c r="E28" s="57"/>
      <c r="F28" s="57"/>
      <c r="G28" s="62">
        <v>2019</v>
      </c>
      <c r="H28" s="63">
        <v>106.826398641827</v>
      </c>
      <c r="I28" s="86"/>
    </row>
    <row r="29" spans="1:9" ht="16.95" customHeight="1">
      <c r="A29" s="59" t="s">
        <v>17</v>
      </c>
      <c r="B29" s="60" t="s">
        <v>18</v>
      </c>
      <c r="C29" s="64">
        <v>0</v>
      </c>
      <c r="D29" s="57"/>
      <c r="E29" s="57"/>
      <c r="F29" s="57"/>
      <c r="G29" s="62">
        <v>2020</v>
      </c>
      <c r="H29" s="63">
        <v>105.561885224957</v>
      </c>
      <c r="I29" s="86"/>
    </row>
    <row r="30" spans="1:9" ht="16.95" customHeight="1">
      <c r="A30" s="65">
        <v>2</v>
      </c>
      <c r="B30" s="60" t="s">
        <v>19</v>
      </c>
      <c r="C30" s="64">
        <f>C27+C28+C29</f>
        <v>0</v>
      </c>
      <c r="D30" s="66"/>
      <c r="E30" s="67"/>
      <c r="F30" s="68"/>
      <c r="G30" s="62">
        <v>2021</v>
      </c>
      <c r="H30" s="63">
        <v>104.9354</v>
      </c>
      <c r="I30" s="86"/>
    </row>
    <row r="31" spans="1:9" ht="16.95" customHeight="1">
      <c r="A31" s="59" t="s">
        <v>20</v>
      </c>
      <c r="B31" s="60" t="s">
        <v>21</v>
      </c>
      <c r="C31" s="64">
        <f>C30-ROUND(C30/1.2,5)</f>
        <v>0</v>
      </c>
      <c r="D31" s="57"/>
      <c r="E31" s="67"/>
      <c r="F31" s="57"/>
      <c r="G31" s="62">
        <v>2022</v>
      </c>
      <c r="H31" s="63">
        <v>114.63142733059399</v>
      </c>
      <c r="I31" s="87"/>
    </row>
    <row r="32" spans="1:9" ht="15.6">
      <c r="A32" s="65">
        <v>3</v>
      </c>
      <c r="B32" s="60" t="s">
        <v>22</v>
      </c>
      <c r="C32" s="69">
        <f>C30*I38</f>
        <v>0</v>
      </c>
      <c r="D32" s="57"/>
      <c r="E32" s="70"/>
      <c r="F32" s="71"/>
      <c r="G32" s="72">
        <v>2023</v>
      </c>
      <c r="H32" s="63">
        <v>109.096466260827</v>
      </c>
      <c r="I32" s="87"/>
    </row>
    <row r="33" spans="1:9" ht="15.6">
      <c r="A33" s="65"/>
      <c r="B33" s="60" t="s">
        <v>23</v>
      </c>
      <c r="C33" s="64">
        <v>0.92</v>
      </c>
      <c r="D33" s="57"/>
      <c r="E33" s="70"/>
      <c r="F33" s="71"/>
      <c r="G33" s="72"/>
      <c r="H33" s="63"/>
      <c r="I33" s="87"/>
    </row>
    <row r="34" spans="1:9" ht="15.6">
      <c r="A34" s="65"/>
      <c r="B34" s="60" t="s">
        <v>24</v>
      </c>
      <c r="C34" s="69">
        <f>C32*C33</f>
        <v>0</v>
      </c>
      <c r="D34" s="57"/>
      <c r="E34" s="70"/>
      <c r="F34" s="71"/>
      <c r="G34" s="72"/>
      <c r="H34" s="63"/>
      <c r="I34" s="87"/>
    </row>
    <row r="35" spans="1:9" ht="15.6">
      <c r="A35" s="92" t="s">
        <v>167</v>
      </c>
      <c r="B35" s="93"/>
      <c r="C35" s="94"/>
      <c r="D35" s="51"/>
      <c r="E35" s="73"/>
      <c r="F35" s="74"/>
      <c r="G35" s="62">
        <v>2024</v>
      </c>
      <c r="H35" s="63">
        <v>109.113503262205</v>
      </c>
      <c r="I35" s="87"/>
    </row>
    <row r="36" spans="1:9" ht="15.6">
      <c r="A36" s="65">
        <v>1</v>
      </c>
      <c r="B36" s="60" t="s">
        <v>8</v>
      </c>
      <c r="C36" s="75"/>
      <c r="D36" s="57"/>
      <c r="E36" s="67"/>
      <c r="F36" s="76"/>
      <c r="G36" s="62">
        <v>2025</v>
      </c>
      <c r="H36" s="63">
        <v>107.81631706396399</v>
      </c>
      <c r="I36" s="88">
        <f>(H36+100)/200</f>
        <v>1.0390815853198201</v>
      </c>
    </row>
    <row r="37" spans="1:9" ht="15.6">
      <c r="A37" s="59" t="s">
        <v>10</v>
      </c>
      <c r="B37" s="60" t="s">
        <v>11</v>
      </c>
      <c r="C37" s="77">
        <f>ССР!D76+ССР!E76</f>
        <v>43457.414232764</v>
      </c>
      <c r="D37" s="57"/>
      <c r="E37" s="67"/>
      <c r="F37" s="57"/>
      <c r="G37" s="62">
        <v>2026</v>
      </c>
      <c r="H37" s="63">
        <v>105.262896868962</v>
      </c>
      <c r="I37" s="88">
        <f>(H37+100)/200*H36/100</f>
        <v>1.1065344785145901</v>
      </c>
    </row>
    <row r="38" spans="1:9" ht="15.6">
      <c r="A38" s="59" t="s">
        <v>15</v>
      </c>
      <c r="B38" s="60" t="s">
        <v>16</v>
      </c>
      <c r="C38" s="77">
        <f>ССР!F76</f>
        <v>0</v>
      </c>
      <c r="D38" s="57"/>
      <c r="E38" s="67"/>
      <c r="F38" s="57"/>
      <c r="G38" s="62">
        <v>2027</v>
      </c>
      <c r="H38" s="63">
        <v>104.420897989339</v>
      </c>
      <c r="I38" s="88">
        <f>(H38+100)/200*H37/100*H36/100</f>
        <v>1.1599922999352299</v>
      </c>
    </row>
    <row r="39" spans="1:9" ht="15.6">
      <c r="A39" s="59" t="s">
        <v>17</v>
      </c>
      <c r="B39" s="60" t="s">
        <v>18</v>
      </c>
      <c r="C39" s="77">
        <f>(ССР!G72)*1.2</f>
        <v>20616.7230370754</v>
      </c>
      <c r="D39" s="57"/>
      <c r="E39" s="67"/>
      <c r="F39" s="57"/>
      <c r="G39" s="62">
        <v>2028</v>
      </c>
      <c r="H39" s="63">
        <v>104.420897989339</v>
      </c>
      <c r="I39" s="88">
        <f>(H39+100)/200*H38/100*H37/100*H36/100</f>
        <v>1.2112743761995599</v>
      </c>
    </row>
    <row r="40" spans="1:9" ht="15.6">
      <c r="A40" s="65">
        <v>2</v>
      </c>
      <c r="B40" s="60" t="s">
        <v>19</v>
      </c>
      <c r="C40" s="77">
        <f>C37+C38+C39</f>
        <v>64074.137269839397</v>
      </c>
      <c r="D40" s="57"/>
      <c r="E40" s="67"/>
      <c r="F40" s="71"/>
      <c r="G40" s="62">
        <v>2029</v>
      </c>
      <c r="H40" s="63">
        <v>104.420897989339</v>
      </c>
      <c r="I40" s="88">
        <f>(H40+100)/200*H39/100*H38/100*H37/100*H36/100</f>
        <v>1.26482358074235</v>
      </c>
    </row>
    <row r="41" spans="1:9" ht="15.6">
      <c r="A41" s="59" t="s">
        <v>20</v>
      </c>
      <c r="B41" s="60" t="s">
        <v>21</v>
      </c>
      <c r="C41" s="64">
        <f>C40-ROUND(C40/1.2,5)</f>
        <v>10679.0228798394</v>
      </c>
      <c r="D41" s="57"/>
      <c r="E41" s="67"/>
      <c r="F41" s="57"/>
      <c r="G41" s="51"/>
      <c r="H41" s="51"/>
      <c r="I41" s="51"/>
    </row>
    <row r="42" spans="1:9" ht="15.6">
      <c r="A42" s="65">
        <v>3</v>
      </c>
      <c r="B42" s="60" t="s">
        <v>22</v>
      </c>
      <c r="C42" s="78">
        <f>C40*I39</f>
        <v>77611.360652049683</v>
      </c>
      <c r="D42" s="57"/>
      <c r="E42" s="67"/>
      <c r="F42" s="71"/>
      <c r="G42" s="51"/>
      <c r="H42" s="51"/>
      <c r="I42" s="51"/>
    </row>
    <row r="43" spans="1:9" ht="15.6">
      <c r="A43" s="50"/>
      <c r="B43" s="53" t="s">
        <v>23</v>
      </c>
      <c r="C43" s="79">
        <f>C33</f>
        <v>0.92</v>
      </c>
      <c r="D43" s="57"/>
      <c r="E43" s="67"/>
      <c r="F43" s="71"/>
      <c r="G43" s="51"/>
      <c r="H43" s="51"/>
      <c r="I43" s="51"/>
    </row>
    <row r="44" spans="1:9" ht="15.6">
      <c r="A44" s="50"/>
      <c r="B44" s="53" t="s">
        <v>24</v>
      </c>
      <c r="C44" s="80">
        <f>C42*C43</f>
        <v>71402.451799885705</v>
      </c>
      <c r="D44" s="57"/>
      <c r="E44" s="67"/>
      <c r="F44" s="71"/>
      <c r="G44" s="51"/>
      <c r="H44" s="51"/>
      <c r="I44" s="51"/>
    </row>
    <row r="45" spans="1:9" ht="15.6">
      <c r="A45" s="50"/>
      <c r="B45" s="53"/>
      <c r="C45" s="81"/>
      <c r="D45" s="82"/>
      <c r="E45" s="51"/>
      <c r="F45" s="57"/>
      <c r="G45" s="51"/>
      <c r="H45" s="51"/>
      <c r="I45" s="51"/>
    </row>
    <row r="46" spans="1:9" ht="15.6">
      <c r="A46" s="50"/>
      <c r="B46" s="53" t="s">
        <v>26</v>
      </c>
      <c r="C46" s="113">
        <f>C34+C44</f>
        <v>71402.451799885705</v>
      </c>
      <c r="D46" s="57"/>
      <c r="E46" s="83"/>
      <c r="F46" s="71"/>
      <c r="G46" s="51"/>
      <c r="H46" s="51"/>
      <c r="I46" s="84"/>
    </row>
    <row r="47" spans="1:9" ht="15.6">
      <c r="A47" s="52"/>
      <c r="B47" s="52"/>
      <c r="C47" s="52"/>
      <c r="D47" s="84"/>
      <c r="E47" s="51"/>
      <c r="F47" s="76"/>
      <c r="G47" s="51"/>
      <c r="H47" s="51"/>
      <c r="I47" s="51"/>
    </row>
    <row r="48" spans="1:9" ht="15.6">
      <c r="A48" s="85" t="s">
        <v>27</v>
      </c>
      <c r="B48" s="52"/>
      <c r="C48" s="52"/>
      <c r="D48" s="51"/>
      <c r="E48" s="83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98" t="s">
        <v>3</v>
      </c>
      <c r="D2" s="98"/>
      <c r="E2" s="98"/>
      <c r="F2" s="98"/>
      <c r="G2" s="98"/>
      <c r="H2" s="9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2" t="s">
        <v>5</v>
      </c>
      <c r="B10" s="102" t="s">
        <v>30</v>
      </c>
      <c r="C10" s="102" t="s">
        <v>101</v>
      </c>
      <c r="D10" s="99" t="s">
        <v>32</v>
      </c>
      <c r="E10" s="100"/>
      <c r="F10" s="100"/>
      <c r="G10" s="100"/>
      <c r="H10" s="101"/>
      <c r="J10" s="20"/>
    </row>
    <row r="11" spans="1:14" ht="59.25" customHeight="1">
      <c r="A11" s="102"/>
      <c r="B11" s="102"/>
      <c r="C11" s="10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82</v>
      </c>
      <c r="D13" s="32">
        <v>0</v>
      </c>
      <c r="E13" s="32">
        <v>0</v>
      </c>
      <c r="F13" s="32">
        <v>0</v>
      </c>
      <c r="G13" s="32">
        <v>12357.555685881</v>
      </c>
      <c r="H13" s="32">
        <v>12357.555685881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12357.555685881</v>
      </c>
      <c r="H14" s="32">
        <v>12357.555685881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A60" zoomScale="75" zoomScaleNormal="75" workbookViewId="0">
      <selection activeCell="H3" sqref="H3:H81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123</v>
      </c>
      <c r="B1" s="10" t="s">
        <v>124</v>
      </c>
      <c r="C1" s="10" t="s">
        <v>125</v>
      </c>
      <c r="D1" s="10" t="s">
        <v>126</v>
      </c>
      <c r="E1" s="10" t="s">
        <v>127</v>
      </c>
      <c r="F1" s="10" t="s">
        <v>128</v>
      </c>
      <c r="G1" s="10" t="s">
        <v>129</v>
      </c>
      <c r="H1" s="10" t="s">
        <v>130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52.5" customHeight="1">
      <c r="A3" s="111" t="s">
        <v>42</v>
      </c>
      <c r="B3" s="108"/>
      <c r="C3" s="11"/>
      <c r="D3" s="12">
        <v>6960.8050582119004</v>
      </c>
      <c r="E3" s="13"/>
      <c r="F3" s="13"/>
      <c r="G3" s="13"/>
      <c r="H3" s="14"/>
    </row>
    <row r="4" spans="1:8">
      <c r="A4" s="103" t="s">
        <v>131</v>
      </c>
      <c r="B4" s="15" t="s">
        <v>132</v>
      </c>
      <c r="C4" s="11"/>
      <c r="D4" s="12">
        <v>6516.9891061171002</v>
      </c>
      <c r="E4" s="13"/>
      <c r="F4" s="13"/>
      <c r="G4" s="13"/>
      <c r="H4" s="14"/>
    </row>
    <row r="5" spans="1:8">
      <c r="A5" s="103"/>
      <c r="B5" s="15" t="s">
        <v>133</v>
      </c>
      <c r="C5" s="10"/>
      <c r="D5" s="12">
        <v>443.81595209477001</v>
      </c>
      <c r="E5" s="13"/>
      <c r="F5" s="13"/>
      <c r="G5" s="13"/>
      <c r="H5" s="16"/>
    </row>
    <row r="6" spans="1:8">
      <c r="A6" s="104"/>
      <c r="B6" s="15" t="s">
        <v>134</v>
      </c>
      <c r="C6" s="10"/>
      <c r="D6" s="12">
        <v>0</v>
      </c>
      <c r="E6" s="13"/>
      <c r="F6" s="13"/>
      <c r="G6" s="13"/>
      <c r="H6" s="16"/>
    </row>
    <row r="7" spans="1:8">
      <c r="A7" s="104"/>
      <c r="B7" s="15" t="s">
        <v>135</v>
      </c>
      <c r="C7" s="10"/>
      <c r="D7" s="12">
        <v>0</v>
      </c>
      <c r="E7" s="13"/>
      <c r="F7" s="13"/>
      <c r="G7" s="13"/>
      <c r="H7" s="16"/>
    </row>
    <row r="8" spans="1:8">
      <c r="A8" s="109" t="s">
        <v>103</v>
      </c>
      <c r="B8" s="110"/>
      <c r="C8" s="103" t="s">
        <v>136</v>
      </c>
      <c r="D8" s="17">
        <v>6960.8050582119004</v>
      </c>
      <c r="E8" s="13">
        <v>0.7</v>
      </c>
      <c r="F8" s="13" t="s">
        <v>137</v>
      </c>
      <c r="G8" s="17">
        <v>9944.007226017</v>
      </c>
      <c r="H8" s="16"/>
    </row>
    <row r="9" spans="1:8">
      <c r="A9" s="106">
        <v>1</v>
      </c>
      <c r="B9" s="15" t="s">
        <v>132</v>
      </c>
      <c r="C9" s="103"/>
      <c r="D9" s="17">
        <v>6516.9891061171002</v>
      </c>
      <c r="E9" s="13"/>
      <c r="F9" s="13"/>
      <c r="G9" s="13"/>
      <c r="H9" s="104" t="s">
        <v>42</v>
      </c>
    </row>
    <row r="10" spans="1:8">
      <c r="A10" s="103"/>
      <c r="B10" s="15" t="s">
        <v>133</v>
      </c>
      <c r="C10" s="103"/>
      <c r="D10" s="17">
        <v>443.81595209477001</v>
      </c>
      <c r="E10" s="13"/>
      <c r="F10" s="13"/>
      <c r="G10" s="13"/>
      <c r="H10" s="104"/>
    </row>
    <row r="11" spans="1:8">
      <c r="A11" s="103"/>
      <c r="B11" s="15" t="s">
        <v>134</v>
      </c>
      <c r="C11" s="103"/>
      <c r="D11" s="17">
        <v>0</v>
      </c>
      <c r="E11" s="13"/>
      <c r="F11" s="13"/>
      <c r="G11" s="13"/>
      <c r="H11" s="104"/>
    </row>
    <row r="12" spans="1:8">
      <c r="A12" s="103"/>
      <c r="B12" s="15" t="s">
        <v>135</v>
      </c>
      <c r="C12" s="103"/>
      <c r="D12" s="17">
        <v>0</v>
      </c>
      <c r="E12" s="13"/>
      <c r="F12" s="13"/>
      <c r="G12" s="13"/>
      <c r="H12" s="104"/>
    </row>
    <row r="13" spans="1:8" ht="24.6">
      <c r="A13" s="107" t="s">
        <v>66</v>
      </c>
      <c r="B13" s="108"/>
      <c r="C13" s="10"/>
      <c r="D13" s="12">
        <v>56.195001134351998</v>
      </c>
      <c r="E13" s="13"/>
      <c r="F13" s="13"/>
      <c r="G13" s="13"/>
      <c r="H13" s="16"/>
    </row>
    <row r="14" spans="1:8">
      <c r="A14" s="103" t="s">
        <v>138</v>
      </c>
      <c r="B14" s="15" t="s">
        <v>132</v>
      </c>
      <c r="C14" s="10"/>
      <c r="D14" s="12">
        <v>0</v>
      </c>
      <c r="E14" s="13"/>
      <c r="F14" s="13"/>
      <c r="G14" s="13"/>
      <c r="H14" s="16"/>
    </row>
    <row r="15" spans="1:8">
      <c r="A15" s="103"/>
      <c r="B15" s="15" t="s">
        <v>133</v>
      </c>
      <c r="C15" s="10"/>
      <c r="D15" s="12">
        <v>0</v>
      </c>
      <c r="E15" s="13"/>
      <c r="F15" s="13"/>
      <c r="G15" s="13"/>
      <c r="H15" s="16"/>
    </row>
    <row r="16" spans="1:8">
      <c r="A16" s="103"/>
      <c r="B16" s="15" t="s">
        <v>134</v>
      </c>
      <c r="C16" s="10"/>
      <c r="D16" s="12">
        <v>0</v>
      </c>
      <c r="E16" s="13"/>
      <c r="F16" s="13"/>
      <c r="G16" s="13"/>
      <c r="H16" s="16"/>
    </row>
    <row r="17" spans="1:8">
      <c r="A17" s="103"/>
      <c r="B17" s="15" t="s">
        <v>135</v>
      </c>
      <c r="C17" s="10"/>
      <c r="D17" s="12">
        <v>21.165589369646</v>
      </c>
      <c r="E17" s="13"/>
      <c r="F17" s="13"/>
      <c r="G17" s="13"/>
      <c r="H17" s="16"/>
    </row>
    <row r="18" spans="1:8">
      <c r="A18" s="109" t="s">
        <v>106</v>
      </c>
      <c r="B18" s="110"/>
      <c r="C18" s="103" t="s">
        <v>136</v>
      </c>
      <c r="D18" s="17">
        <v>21.165589369646</v>
      </c>
      <c r="E18" s="13">
        <v>0.7</v>
      </c>
      <c r="F18" s="13" t="s">
        <v>137</v>
      </c>
      <c r="G18" s="17">
        <v>30.236556242351998</v>
      </c>
      <c r="H18" s="16"/>
    </row>
    <row r="19" spans="1:8">
      <c r="A19" s="106">
        <v>1</v>
      </c>
      <c r="B19" s="15" t="s">
        <v>132</v>
      </c>
      <c r="C19" s="103"/>
      <c r="D19" s="17">
        <v>0</v>
      </c>
      <c r="E19" s="13"/>
      <c r="F19" s="13"/>
      <c r="G19" s="13"/>
      <c r="H19" s="104" t="s">
        <v>42</v>
      </c>
    </row>
    <row r="20" spans="1:8">
      <c r="A20" s="103"/>
      <c r="B20" s="15" t="s">
        <v>133</v>
      </c>
      <c r="C20" s="103"/>
      <c r="D20" s="17">
        <v>0</v>
      </c>
      <c r="E20" s="13"/>
      <c r="F20" s="13"/>
      <c r="G20" s="13"/>
      <c r="H20" s="104"/>
    </row>
    <row r="21" spans="1:8">
      <c r="A21" s="103"/>
      <c r="B21" s="15" t="s">
        <v>134</v>
      </c>
      <c r="C21" s="103"/>
      <c r="D21" s="17">
        <v>0</v>
      </c>
      <c r="E21" s="13"/>
      <c r="F21" s="13"/>
      <c r="G21" s="13"/>
      <c r="H21" s="104"/>
    </row>
    <row r="22" spans="1:8">
      <c r="A22" s="103"/>
      <c r="B22" s="15" t="s">
        <v>135</v>
      </c>
      <c r="C22" s="103"/>
      <c r="D22" s="17">
        <v>21.165589369646</v>
      </c>
      <c r="E22" s="13"/>
      <c r="F22" s="13"/>
      <c r="G22" s="13"/>
      <c r="H22" s="104"/>
    </row>
    <row r="23" spans="1:8">
      <c r="A23" s="103" t="s">
        <v>139</v>
      </c>
      <c r="B23" s="15" t="s">
        <v>132</v>
      </c>
      <c r="C23" s="10"/>
      <c r="D23" s="12">
        <v>0</v>
      </c>
      <c r="E23" s="13"/>
      <c r="F23" s="13"/>
      <c r="G23" s="13"/>
      <c r="H23" s="16"/>
    </row>
    <row r="24" spans="1:8">
      <c r="A24" s="103"/>
      <c r="B24" s="15" t="s">
        <v>133</v>
      </c>
      <c r="C24" s="10"/>
      <c r="D24" s="12">
        <v>0</v>
      </c>
      <c r="E24" s="13"/>
      <c r="F24" s="13"/>
      <c r="G24" s="13"/>
      <c r="H24" s="16"/>
    </row>
    <row r="25" spans="1:8">
      <c r="A25" s="103"/>
      <c r="B25" s="15" t="s">
        <v>134</v>
      </c>
      <c r="C25" s="10"/>
      <c r="D25" s="12">
        <v>0</v>
      </c>
      <c r="E25" s="13"/>
      <c r="F25" s="13"/>
      <c r="G25" s="13"/>
      <c r="H25" s="16"/>
    </row>
    <row r="26" spans="1:8">
      <c r="A26" s="103"/>
      <c r="B26" s="15" t="s">
        <v>135</v>
      </c>
      <c r="C26" s="10"/>
      <c r="D26" s="12">
        <v>56.195001134351998</v>
      </c>
      <c r="E26" s="13"/>
      <c r="F26" s="13"/>
      <c r="G26" s="13"/>
      <c r="H26" s="16"/>
    </row>
    <row r="27" spans="1:8">
      <c r="A27" s="109" t="s">
        <v>115</v>
      </c>
      <c r="B27" s="110"/>
      <c r="C27" s="103" t="s">
        <v>140</v>
      </c>
      <c r="D27" s="17">
        <v>35.029411764705998</v>
      </c>
      <c r="E27" s="13">
        <v>0.6</v>
      </c>
      <c r="F27" s="13" t="s">
        <v>137</v>
      </c>
      <c r="G27" s="17">
        <v>58.382352941176002</v>
      </c>
      <c r="H27" s="16"/>
    </row>
    <row r="28" spans="1:8">
      <c r="A28" s="106">
        <v>1</v>
      </c>
      <c r="B28" s="15" t="s">
        <v>132</v>
      </c>
      <c r="C28" s="103"/>
      <c r="D28" s="17">
        <v>0</v>
      </c>
      <c r="E28" s="13"/>
      <c r="F28" s="13"/>
      <c r="G28" s="13"/>
      <c r="H28" s="104" t="s">
        <v>141</v>
      </c>
    </row>
    <row r="29" spans="1:8">
      <c r="A29" s="103"/>
      <c r="B29" s="15" t="s">
        <v>133</v>
      </c>
      <c r="C29" s="103"/>
      <c r="D29" s="17">
        <v>0</v>
      </c>
      <c r="E29" s="13"/>
      <c r="F29" s="13"/>
      <c r="G29" s="13"/>
      <c r="H29" s="104"/>
    </row>
    <row r="30" spans="1:8">
      <c r="A30" s="103"/>
      <c r="B30" s="15" t="s">
        <v>134</v>
      </c>
      <c r="C30" s="103"/>
      <c r="D30" s="17">
        <v>0</v>
      </c>
      <c r="E30" s="13"/>
      <c r="F30" s="13"/>
      <c r="G30" s="13"/>
      <c r="H30" s="104"/>
    </row>
    <row r="31" spans="1:8">
      <c r="A31" s="103"/>
      <c r="B31" s="15" t="s">
        <v>135</v>
      </c>
      <c r="C31" s="103"/>
      <c r="D31" s="17">
        <v>35.029411764705998</v>
      </c>
      <c r="E31" s="13"/>
      <c r="F31" s="13"/>
      <c r="G31" s="13"/>
      <c r="H31" s="104"/>
    </row>
    <row r="32" spans="1:8" ht="24.6">
      <c r="A32" s="107" t="s">
        <v>82</v>
      </c>
      <c r="B32" s="108"/>
      <c r="C32" s="10"/>
      <c r="D32" s="12">
        <v>12758.780111229</v>
      </c>
      <c r="E32" s="13"/>
      <c r="F32" s="13"/>
      <c r="G32" s="13"/>
      <c r="H32" s="16"/>
    </row>
    <row r="33" spans="1:8">
      <c r="A33" s="103" t="s">
        <v>142</v>
      </c>
      <c r="B33" s="15" t="s">
        <v>132</v>
      </c>
      <c r="C33" s="10"/>
      <c r="D33" s="12">
        <v>0</v>
      </c>
      <c r="E33" s="13"/>
      <c r="F33" s="13"/>
      <c r="G33" s="13"/>
      <c r="H33" s="16"/>
    </row>
    <row r="34" spans="1:8">
      <c r="A34" s="103"/>
      <c r="B34" s="15" t="s">
        <v>133</v>
      </c>
      <c r="C34" s="10"/>
      <c r="D34" s="12">
        <v>0</v>
      </c>
      <c r="E34" s="13"/>
      <c r="F34" s="13"/>
      <c r="G34" s="13"/>
      <c r="H34" s="16"/>
    </row>
    <row r="35" spans="1:8">
      <c r="A35" s="103"/>
      <c r="B35" s="15" t="s">
        <v>134</v>
      </c>
      <c r="C35" s="10"/>
      <c r="D35" s="12">
        <v>0</v>
      </c>
      <c r="E35" s="13"/>
      <c r="F35" s="13"/>
      <c r="G35" s="13"/>
      <c r="H35" s="16"/>
    </row>
    <row r="36" spans="1:8">
      <c r="A36" s="103"/>
      <c r="B36" s="15" t="s">
        <v>135</v>
      </c>
      <c r="C36" s="10"/>
      <c r="D36" s="12">
        <v>401.22442534793998</v>
      </c>
      <c r="E36" s="13"/>
      <c r="F36" s="13"/>
      <c r="G36" s="13"/>
      <c r="H36" s="16"/>
    </row>
    <row r="37" spans="1:8">
      <c r="A37" s="109" t="s">
        <v>82</v>
      </c>
      <c r="B37" s="110"/>
      <c r="C37" s="103" t="s">
        <v>136</v>
      </c>
      <c r="D37" s="17">
        <v>401.22442534793998</v>
      </c>
      <c r="E37" s="13">
        <v>0.7</v>
      </c>
      <c r="F37" s="13" t="s">
        <v>137</v>
      </c>
      <c r="G37" s="17">
        <v>573.17775049705995</v>
      </c>
      <c r="H37" s="16"/>
    </row>
    <row r="38" spans="1:8">
      <c r="A38" s="106">
        <v>1</v>
      </c>
      <c r="B38" s="15" t="s">
        <v>132</v>
      </c>
      <c r="C38" s="103"/>
      <c r="D38" s="17">
        <v>0</v>
      </c>
      <c r="E38" s="13"/>
      <c r="F38" s="13"/>
      <c r="G38" s="13"/>
      <c r="H38" s="104" t="s">
        <v>42</v>
      </c>
    </row>
    <row r="39" spans="1:8">
      <c r="A39" s="103"/>
      <c r="B39" s="15" t="s">
        <v>133</v>
      </c>
      <c r="C39" s="103"/>
      <c r="D39" s="17">
        <v>0</v>
      </c>
      <c r="E39" s="13"/>
      <c r="F39" s="13"/>
      <c r="G39" s="13"/>
      <c r="H39" s="104"/>
    </row>
    <row r="40" spans="1:8">
      <c r="A40" s="103"/>
      <c r="B40" s="15" t="s">
        <v>134</v>
      </c>
      <c r="C40" s="103"/>
      <c r="D40" s="17">
        <v>0</v>
      </c>
      <c r="E40" s="13"/>
      <c r="F40" s="13"/>
      <c r="G40" s="13"/>
      <c r="H40" s="104"/>
    </row>
    <row r="41" spans="1:8">
      <c r="A41" s="103"/>
      <c r="B41" s="15" t="s">
        <v>135</v>
      </c>
      <c r="C41" s="103"/>
      <c r="D41" s="17">
        <v>401.22442534793998</v>
      </c>
      <c r="E41" s="13"/>
      <c r="F41" s="13"/>
      <c r="G41" s="13"/>
      <c r="H41" s="104"/>
    </row>
    <row r="42" spans="1:8">
      <c r="A42" s="103" t="s">
        <v>143</v>
      </c>
      <c r="B42" s="15" t="s">
        <v>132</v>
      </c>
      <c r="C42" s="10"/>
      <c r="D42" s="12">
        <v>0</v>
      </c>
      <c r="E42" s="13"/>
      <c r="F42" s="13"/>
      <c r="G42" s="13"/>
      <c r="H42" s="16"/>
    </row>
    <row r="43" spans="1:8">
      <c r="A43" s="103"/>
      <c r="B43" s="15" t="s">
        <v>133</v>
      </c>
      <c r="C43" s="10"/>
      <c r="D43" s="12">
        <v>0</v>
      </c>
      <c r="E43" s="13"/>
      <c r="F43" s="13"/>
      <c r="G43" s="13"/>
      <c r="H43" s="16"/>
    </row>
    <row r="44" spans="1:8">
      <c r="A44" s="103"/>
      <c r="B44" s="15" t="s">
        <v>134</v>
      </c>
      <c r="C44" s="10"/>
      <c r="D44" s="12">
        <v>0</v>
      </c>
      <c r="E44" s="13"/>
      <c r="F44" s="13"/>
      <c r="G44" s="13"/>
      <c r="H44" s="16"/>
    </row>
    <row r="45" spans="1:8">
      <c r="A45" s="103"/>
      <c r="B45" s="15" t="s">
        <v>135</v>
      </c>
      <c r="C45" s="10"/>
      <c r="D45" s="12">
        <v>12758.780111229</v>
      </c>
      <c r="E45" s="13"/>
      <c r="F45" s="13"/>
      <c r="G45" s="13"/>
      <c r="H45" s="16"/>
    </row>
    <row r="46" spans="1:8">
      <c r="A46" s="109" t="s">
        <v>82</v>
      </c>
      <c r="B46" s="110"/>
      <c r="C46" s="103" t="s">
        <v>144</v>
      </c>
      <c r="D46" s="17">
        <v>12357.555685881</v>
      </c>
      <c r="E46" s="13">
        <v>0.125</v>
      </c>
      <c r="F46" s="13" t="s">
        <v>145</v>
      </c>
      <c r="G46" s="17">
        <v>98860.445487044999</v>
      </c>
      <c r="H46" s="16"/>
    </row>
    <row r="47" spans="1:8">
      <c r="A47" s="106">
        <v>1</v>
      </c>
      <c r="B47" s="15" t="s">
        <v>132</v>
      </c>
      <c r="C47" s="103"/>
      <c r="D47" s="17">
        <v>0</v>
      </c>
      <c r="E47" s="13"/>
      <c r="F47" s="13"/>
      <c r="G47" s="13"/>
      <c r="H47" s="104" t="s">
        <v>146</v>
      </c>
    </row>
    <row r="48" spans="1:8">
      <c r="A48" s="103"/>
      <c r="B48" s="15" t="s">
        <v>133</v>
      </c>
      <c r="C48" s="103"/>
      <c r="D48" s="17">
        <v>0</v>
      </c>
      <c r="E48" s="13"/>
      <c r="F48" s="13"/>
      <c r="G48" s="13"/>
      <c r="H48" s="104"/>
    </row>
    <row r="49" spans="1:8">
      <c r="A49" s="103"/>
      <c r="B49" s="15" t="s">
        <v>134</v>
      </c>
      <c r="C49" s="103"/>
      <c r="D49" s="17">
        <v>0</v>
      </c>
      <c r="E49" s="13"/>
      <c r="F49" s="13"/>
      <c r="G49" s="13"/>
      <c r="H49" s="104"/>
    </row>
    <row r="50" spans="1:8">
      <c r="A50" s="103"/>
      <c r="B50" s="15" t="s">
        <v>135</v>
      </c>
      <c r="C50" s="103"/>
      <c r="D50" s="17">
        <v>12357.555685881</v>
      </c>
      <c r="E50" s="13"/>
      <c r="F50" s="13"/>
      <c r="G50" s="13"/>
      <c r="H50" s="104"/>
    </row>
    <row r="51" spans="1:8" ht="24.6">
      <c r="A51" s="107" t="s">
        <v>110</v>
      </c>
      <c r="B51" s="108"/>
      <c r="C51" s="10"/>
      <c r="D51" s="12">
        <v>25174.588235293999</v>
      </c>
      <c r="E51" s="13"/>
      <c r="F51" s="13"/>
      <c r="G51" s="13"/>
      <c r="H51" s="16"/>
    </row>
    <row r="52" spans="1:8">
      <c r="A52" s="103" t="s">
        <v>147</v>
      </c>
      <c r="B52" s="15" t="s">
        <v>132</v>
      </c>
      <c r="C52" s="10"/>
      <c r="D52" s="12">
        <v>23624.470588234999</v>
      </c>
      <c r="E52" s="13"/>
      <c r="F52" s="13"/>
      <c r="G52" s="13"/>
      <c r="H52" s="16"/>
    </row>
    <row r="53" spans="1:8">
      <c r="A53" s="103"/>
      <c r="B53" s="15" t="s">
        <v>133</v>
      </c>
      <c r="C53" s="10"/>
      <c r="D53" s="12">
        <v>1550.1176470588</v>
      </c>
      <c r="E53" s="13"/>
      <c r="F53" s="13"/>
      <c r="G53" s="13"/>
      <c r="H53" s="16"/>
    </row>
    <row r="54" spans="1:8">
      <c r="A54" s="103"/>
      <c r="B54" s="15" t="s">
        <v>134</v>
      </c>
      <c r="C54" s="10"/>
      <c r="D54" s="12">
        <v>0</v>
      </c>
      <c r="E54" s="13"/>
      <c r="F54" s="13"/>
      <c r="G54" s="13"/>
      <c r="H54" s="16"/>
    </row>
    <row r="55" spans="1:8">
      <c r="A55" s="103"/>
      <c r="B55" s="15" t="s">
        <v>135</v>
      </c>
      <c r="C55" s="10"/>
      <c r="D55" s="12">
        <v>0</v>
      </c>
      <c r="E55" s="13"/>
      <c r="F55" s="13"/>
      <c r="G55" s="13"/>
      <c r="H55" s="16"/>
    </row>
    <row r="56" spans="1:8">
      <c r="A56" s="109" t="s">
        <v>112</v>
      </c>
      <c r="B56" s="110"/>
      <c r="C56" s="103" t="s">
        <v>140</v>
      </c>
      <c r="D56" s="17">
        <v>25174.588235293999</v>
      </c>
      <c r="E56" s="13">
        <v>0.6</v>
      </c>
      <c r="F56" s="13" t="s">
        <v>137</v>
      </c>
      <c r="G56" s="17">
        <v>41957.647058823997</v>
      </c>
      <c r="H56" s="16"/>
    </row>
    <row r="57" spans="1:8">
      <c r="A57" s="106">
        <v>1</v>
      </c>
      <c r="B57" s="15" t="s">
        <v>132</v>
      </c>
      <c r="C57" s="103"/>
      <c r="D57" s="17">
        <v>23624.470588234999</v>
      </c>
      <c r="E57" s="13"/>
      <c r="F57" s="13"/>
      <c r="G57" s="13"/>
      <c r="H57" s="104" t="s">
        <v>141</v>
      </c>
    </row>
    <row r="58" spans="1:8">
      <c r="A58" s="103"/>
      <c r="B58" s="15" t="s">
        <v>133</v>
      </c>
      <c r="C58" s="103"/>
      <c r="D58" s="17">
        <v>1550.1176470588</v>
      </c>
      <c r="E58" s="13"/>
      <c r="F58" s="13"/>
      <c r="G58" s="13"/>
      <c r="H58" s="104"/>
    </row>
    <row r="59" spans="1:8">
      <c r="A59" s="103"/>
      <c r="B59" s="15" t="s">
        <v>134</v>
      </c>
      <c r="C59" s="103"/>
      <c r="D59" s="17">
        <v>0</v>
      </c>
      <c r="E59" s="13"/>
      <c r="F59" s="13"/>
      <c r="G59" s="13"/>
      <c r="H59" s="104"/>
    </row>
    <row r="60" spans="1:8">
      <c r="A60" s="103"/>
      <c r="B60" s="15" t="s">
        <v>135</v>
      </c>
      <c r="C60" s="103"/>
      <c r="D60" s="17">
        <v>0</v>
      </c>
      <c r="E60" s="13"/>
      <c r="F60" s="13"/>
      <c r="G60" s="13"/>
      <c r="H60" s="104"/>
    </row>
    <row r="61" spans="1:8" ht="24.6">
      <c r="A61" s="107" t="s">
        <v>117</v>
      </c>
      <c r="B61" s="108"/>
      <c r="C61" s="10"/>
      <c r="D61" s="12">
        <v>2365.8955945644998</v>
      </c>
      <c r="E61" s="13"/>
      <c r="F61" s="13"/>
      <c r="G61" s="13"/>
      <c r="H61" s="16"/>
    </row>
    <row r="62" spans="1:8">
      <c r="A62" s="103" t="s">
        <v>148</v>
      </c>
      <c r="B62" s="15" t="s">
        <v>132</v>
      </c>
      <c r="C62" s="10"/>
      <c r="D62" s="12">
        <v>0</v>
      </c>
      <c r="E62" s="13"/>
      <c r="F62" s="13"/>
      <c r="G62" s="13"/>
      <c r="H62" s="16"/>
    </row>
    <row r="63" spans="1:8">
      <c r="A63" s="103"/>
      <c r="B63" s="15" t="s">
        <v>133</v>
      </c>
      <c r="C63" s="10"/>
      <c r="D63" s="12">
        <v>0</v>
      </c>
      <c r="E63" s="13"/>
      <c r="F63" s="13"/>
      <c r="G63" s="13"/>
      <c r="H63" s="16"/>
    </row>
    <row r="64" spans="1:8">
      <c r="A64" s="103"/>
      <c r="B64" s="15" t="s">
        <v>134</v>
      </c>
      <c r="C64" s="10"/>
      <c r="D64" s="12">
        <v>0</v>
      </c>
      <c r="E64" s="13"/>
      <c r="F64" s="13"/>
      <c r="G64" s="13"/>
      <c r="H64" s="16"/>
    </row>
    <row r="65" spans="1:8">
      <c r="A65" s="103"/>
      <c r="B65" s="15" t="s">
        <v>135</v>
      </c>
      <c r="C65" s="10"/>
      <c r="D65" s="12">
        <v>2365.8955945644998</v>
      </c>
      <c r="E65" s="13"/>
      <c r="F65" s="13"/>
      <c r="G65" s="13"/>
      <c r="H65" s="16"/>
    </row>
    <row r="66" spans="1:8">
      <c r="A66" s="109" t="s">
        <v>117</v>
      </c>
      <c r="B66" s="110"/>
      <c r="C66" s="103" t="s">
        <v>140</v>
      </c>
      <c r="D66" s="17">
        <v>2365.8955945644998</v>
      </c>
      <c r="E66" s="13">
        <v>0.6</v>
      </c>
      <c r="F66" s="13" t="s">
        <v>137</v>
      </c>
      <c r="G66" s="17">
        <v>3943.1593242741001</v>
      </c>
      <c r="H66" s="16"/>
    </row>
    <row r="67" spans="1:8">
      <c r="A67" s="106">
        <v>1</v>
      </c>
      <c r="B67" s="15" t="s">
        <v>132</v>
      </c>
      <c r="C67" s="103"/>
      <c r="D67" s="17">
        <v>0</v>
      </c>
      <c r="E67" s="13"/>
      <c r="F67" s="13"/>
      <c r="G67" s="13"/>
      <c r="H67" s="104" t="s">
        <v>141</v>
      </c>
    </row>
    <row r="68" spans="1:8">
      <c r="A68" s="103"/>
      <c r="B68" s="15" t="s">
        <v>133</v>
      </c>
      <c r="C68" s="103"/>
      <c r="D68" s="17">
        <v>0</v>
      </c>
      <c r="E68" s="13"/>
      <c r="F68" s="13"/>
      <c r="G68" s="13"/>
      <c r="H68" s="104"/>
    </row>
    <row r="69" spans="1:8">
      <c r="A69" s="103"/>
      <c r="B69" s="15" t="s">
        <v>134</v>
      </c>
      <c r="C69" s="103"/>
      <c r="D69" s="17">
        <v>0</v>
      </c>
      <c r="E69" s="13"/>
      <c r="F69" s="13"/>
      <c r="G69" s="13"/>
      <c r="H69" s="104"/>
    </row>
    <row r="70" spans="1:8">
      <c r="A70" s="103"/>
      <c r="B70" s="15" t="s">
        <v>135</v>
      </c>
      <c r="C70" s="103"/>
      <c r="D70" s="17">
        <v>2365.8955945644998</v>
      </c>
      <c r="E70" s="13"/>
      <c r="F70" s="13"/>
      <c r="G70" s="13"/>
      <c r="H70" s="104"/>
    </row>
    <row r="71" spans="1:8" ht="24.6">
      <c r="A71" s="107" t="s">
        <v>119</v>
      </c>
      <c r="B71" s="108"/>
      <c r="C71" s="10"/>
      <c r="D71" s="12">
        <v>0</v>
      </c>
      <c r="E71" s="13"/>
      <c r="F71" s="13"/>
      <c r="G71" s="13"/>
      <c r="H71" s="16"/>
    </row>
    <row r="72" spans="1:8">
      <c r="A72" s="103" t="s">
        <v>149</v>
      </c>
      <c r="B72" s="15" t="s">
        <v>132</v>
      </c>
      <c r="C72" s="10"/>
      <c r="D72" s="12">
        <v>0</v>
      </c>
      <c r="E72" s="13"/>
      <c r="F72" s="13"/>
      <c r="G72" s="13"/>
      <c r="H72" s="16"/>
    </row>
    <row r="73" spans="1:8">
      <c r="A73" s="103"/>
      <c r="B73" s="15" t="s">
        <v>133</v>
      </c>
      <c r="C73" s="10"/>
      <c r="D73" s="12">
        <v>0</v>
      </c>
      <c r="E73" s="13"/>
      <c r="F73" s="13"/>
      <c r="G73" s="13"/>
      <c r="H73" s="16"/>
    </row>
    <row r="74" spans="1:8">
      <c r="A74" s="103"/>
      <c r="B74" s="15" t="s">
        <v>134</v>
      </c>
      <c r="C74" s="10"/>
      <c r="D74" s="12">
        <v>0</v>
      </c>
      <c r="E74" s="13"/>
      <c r="F74" s="13"/>
      <c r="G74" s="13"/>
      <c r="H74" s="16"/>
    </row>
    <row r="75" spans="1:8">
      <c r="A75" s="103"/>
      <c r="B75" s="15" t="s">
        <v>135</v>
      </c>
      <c r="C75" s="10"/>
      <c r="D75" s="12">
        <v>0</v>
      </c>
      <c r="E75" s="13"/>
      <c r="F75" s="13"/>
      <c r="G75" s="13"/>
      <c r="H75" s="16"/>
    </row>
    <row r="76" spans="1:8">
      <c r="A76" s="109" t="s">
        <v>121</v>
      </c>
      <c r="B76" s="110"/>
      <c r="C76" s="103" t="s">
        <v>144</v>
      </c>
      <c r="D76" s="17">
        <v>0</v>
      </c>
      <c r="E76" s="13">
        <v>0.125</v>
      </c>
      <c r="F76" s="13" t="s">
        <v>145</v>
      </c>
      <c r="G76" s="17">
        <v>0</v>
      </c>
      <c r="H76" s="16"/>
    </row>
    <row r="77" spans="1:8">
      <c r="A77" s="106">
        <v>1</v>
      </c>
      <c r="B77" s="15" t="s">
        <v>132</v>
      </c>
      <c r="C77" s="103"/>
      <c r="D77" s="17">
        <v>0</v>
      </c>
      <c r="E77" s="13"/>
      <c r="F77" s="13"/>
      <c r="G77" s="13"/>
      <c r="H77" s="104" t="s">
        <v>146</v>
      </c>
    </row>
    <row r="78" spans="1:8">
      <c r="A78" s="103"/>
      <c r="B78" s="15" t="s">
        <v>133</v>
      </c>
      <c r="C78" s="103"/>
      <c r="D78" s="17">
        <v>0</v>
      </c>
      <c r="E78" s="13"/>
      <c r="F78" s="13"/>
      <c r="G78" s="13"/>
      <c r="H78" s="104"/>
    </row>
    <row r="79" spans="1:8">
      <c r="A79" s="103"/>
      <c r="B79" s="15" t="s">
        <v>134</v>
      </c>
      <c r="C79" s="103"/>
      <c r="D79" s="17">
        <v>0</v>
      </c>
      <c r="E79" s="13"/>
      <c r="F79" s="13"/>
      <c r="G79" s="13"/>
      <c r="H79" s="104"/>
    </row>
    <row r="80" spans="1:8">
      <c r="A80" s="103"/>
      <c r="B80" s="15" t="s">
        <v>135</v>
      </c>
      <c r="C80" s="103"/>
      <c r="D80" s="17">
        <v>0</v>
      </c>
      <c r="E80" s="13"/>
      <c r="F80" s="13"/>
      <c r="G80" s="13"/>
      <c r="H80" s="104"/>
    </row>
    <row r="81" spans="1:8">
      <c r="A81" s="18"/>
      <c r="C81" s="18"/>
      <c r="D81" s="7"/>
      <c r="E81" s="7"/>
      <c r="F81" s="7"/>
      <c r="G81" s="7"/>
      <c r="H81" s="19"/>
    </row>
    <row r="83" spans="1:8">
      <c r="A83" s="105" t="s">
        <v>150</v>
      </c>
      <c r="B83" s="105"/>
      <c r="C83" s="105"/>
      <c r="D83" s="105"/>
      <c r="E83" s="105"/>
      <c r="F83" s="105"/>
      <c r="G83" s="105"/>
      <c r="H83" s="105"/>
    </row>
    <row r="84" spans="1:8">
      <c r="A84" s="105" t="s">
        <v>151</v>
      </c>
      <c r="B84" s="105"/>
      <c r="C84" s="105"/>
      <c r="D84" s="105"/>
      <c r="E84" s="105"/>
      <c r="F84" s="105"/>
      <c r="G84" s="105"/>
      <c r="H84" s="105"/>
    </row>
  </sheetData>
  <mergeCells count="48">
    <mergeCell ref="A3:B3"/>
    <mergeCell ref="A8:B8"/>
    <mergeCell ref="A13:B13"/>
    <mergeCell ref="A18:B18"/>
    <mergeCell ref="A27:B27"/>
    <mergeCell ref="A32:B32"/>
    <mergeCell ref="A37:B37"/>
    <mergeCell ref="A46:B46"/>
    <mergeCell ref="A51:B51"/>
    <mergeCell ref="A56:B56"/>
    <mergeCell ref="A61:B61"/>
    <mergeCell ref="A66:B66"/>
    <mergeCell ref="A71:B71"/>
    <mergeCell ref="A76:B76"/>
    <mergeCell ref="A83:H83"/>
    <mergeCell ref="A77:A80"/>
    <mergeCell ref="A84:H84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A62:A65"/>
    <mergeCell ref="A67:A70"/>
    <mergeCell ref="A72:A75"/>
    <mergeCell ref="C56:C60"/>
    <mergeCell ref="C66:C70"/>
    <mergeCell ref="C76:C80"/>
    <mergeCell ref="H9:H12"/>
    <mergeCell ref="H19:H22"/>
    <mergeCell ref="H28:H31"/>
    <mergeCell ref="H38:H41"/>
    <mergeCell ref="H47:H50"/>
    <mergeCell ref="H57:H60"/>
    <mergeCell ref="H67:H70"/>
    <mergeCell ref="H77:H80"/>
    <mergeCell ref="C8:C12"/>
    <mergeCell ref="C18:C22"/>
    <mergeCell ref="C27:C31"/>
    <mergeCell ref="C37:C41"/>
    <mergeCell ref="C46:C5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12" t="s">
        <v>152</v>
      </c>
      <c r="B1" s="112"/>
      <c r="C1" s="112"/>
      <c r="D1" s="112"/>
      <c r="E1" s="112"/>
      <c r="F1" s="112"/>
      <c r="G1" s="112"/>
      <c r="H1" s="112"/>
    </row>
    <row r="3" spans="1:8" ht="44.25" customHeight="1">
      <c r="A3" s="2" t="s">
        <v>153</v>
      </c>
      <c r="B3" s="2" t="s">
        <v>154</v>
      </c>
      <c r="C3" s="2" t="s">
        <v>155</v>
      </c>
      <c r="D3" s="2" t="s">
        <v>156</v>
      </c>
      <c r="E3" s="2" t="s">
        <v>157</v>
      </c>
      <c r="F3" s="2" t="s">
        <v>158</v>
      </c>
      <c r="G3" s="2" t="s">
        <v>159</v>
      </c>
      <c r="H3" s="2" t="s">
        <v>160</v>
      </c>
    </row>
    <row r="4" spans="1:8" ht="39" customHeight="1">
      <c r="A4" s="3" t="s">
        <v>161</v>
      </c>
      <c r="B4" s="4" t="s">
        <v>137</v>
      </c>
      <c r="C4" s="5">
        <v>1.00515625</v>
      </c>
      <c r="D4" s="5">
        <v>5103.9171675885</v>
      </c>
      <c r="E4" s="4">
        <v>6</v>
      </c>
      <c r="F4" s="4"/>
      <c r="G4" s="5">
        <v>5130.2342404839001</v>
      </c>
      <c r="H4" s="6"/>
    </row>
    <row r="5" spans="1:8" ht="39" customHeight="1">
      <c r="A5" s="3" t="s">
        <v>162</v>
      </c>
      <c r="B5" s="4" t="s">
        <v>137</v>
      </c>
      <c r="C5" s="5">
        <v>0.29312500000000002</v>
      </c>
      <c r="D5" s="5">
        <v>818.22700652441995</v>
      </c>
      <c r="E5" s="4">
        <v>6</v>
      </c>
      <c r="F5" s="4"/>
      <c r="G5" s="5">
        <v>239.84279128746999</v>
      </c>
      <c r="H5" s="6"/>
    </row>
    <row r="6" spans="1:8" ht="39" customHeight="1">
      <c r="A6" s="3" t="s">
        <v>163</v>
      </c>
      <c r="B6" s="4" t="s">
        <v>137</v>
      </c>
      <c r="C6" s="5">
        <v>3.0529411764706</v>
      </c>
      <c r="D6" s="5">
        <v>1662.7573397988001</v>
      </c>
      <c r="E6" s="4">
        <v>0.4</v>
      </c>
      <c r="F6" s="4"/>
      <c r="G6" s="5">
        <v>5076.3003491504996</v>
      </c>
      <c r="H6" s="6"/>
    </row>
    <row r="7" spans="1:8" ht="39" customHeight="1">
      <c r="A7" s="3" t="s">
        <v>164</v>
      </c>
      <c r="B7" s="4" t="s">
        <v>137</v>
      </c>
      <c r="C7" s="5">
        <v>0.17647058823528999</v>
      </c>
      <c r="D7" s="5">
        <v>1363.9187907776</v>
      </c>
      <c r="E7" s="4">
        <v>0.4</v>
      </c>
      <c r="F7" s="4"/>
      <c r="G7" s="5">
        <v>240.69155131369001</v>
      </c>
      <c r="H7" s="6"/>
    </row>
    <row r="8" spans="1:8" ht="39" customHeight="1">
      <c r="A8" s="3" t="s">
        <v>165</v>
      </c>
      <c r="B8" s="4" t="s">
        <v>137</v>
      </c>
      <c r="C8" s="5">
        <v>2.6647058823529002</v>
      </c>
      <c r="D8" s="5">
        <v>1049.6719013825</v>
      </c>
      <c r="E8" s="4">
        <v>0.4</v>
      </c>
      <c r="F8" s="4"/>
      <c r="G8" s="5">
        <v>2797.0668901545</v>
      </c>
      <c r="H8" s="6"/>
    </row>
    <row r="9" spans="1:8" ht="39" customHeight="1">
      <c r="A9" s="3" t="s">
        <v>166</v>
      </c>
      <c r="B9" s="4" t="s">
        <v>137</v>
      </c>
      <c r="C9" s="5">
        <v>0.6</v>
      </c>
      <c r="D9" s="5">
        <v>6808.6826035618997</v>
      </c>
      <c r="E9" s="4">
        <v>0.4</v>
      </c>
      <c r="F9" s="4"/>
      <c r="G9" s="5">
        <v>4085.2095621371</v>
      </c>
      <c r="H9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zoomScale="90" zoomScaleNormal="90" workbookViewId="0">
      <selection activeCell="A13" sqref="A13:H13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8" t="s">
        <v>3</v>
      </c>
      <c r="B13" s="98"/>
      <c r="C13" s="98"/>
      <c r="D13" s="98"/>
      <c r="E13" s="98"/>
      <c r="F13" s="98"/>
      <c r="G13" s="98"/>
      <c r="H13" s="98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102" t="s">
        <v>5</v>
      </c>
      <c r="B18" s="102" t="s">
        <v>30</v>
      </c>
      <c r="C18" s="102" t="s">
        <v>31</v>
      </c>
      <c r="D18" s="99" t="s">
        <v>32</v>
      </c>
      <c r="E18" s="100"/>
      <c r="F18" s="100"/>
      <c r="G18" s="100"/>
      <c r="H18" s="101"/>
    </row>
    <row r="19" spans="1:8" ht="85.2" customHeight="1">
      <c r="A19" s="102"/>
      <c r="B19" s="102"/>
      <c r="C19" s="10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6516.9891061171002</v>
      </c>
      <c r="E25" s="41">
        <v>443.81595209477001</v>
      </c>
      <c r="F25" s="41">
        <v>0</v>
      </c>
      <c r="G25" s="41">
        <v>0</v>
      </c>
      <c r="H25" s="41">
        <v>6960.8050582119004</v>
      </c>
    </row>
    <row r="26" spans="1:8">
      <c r="A26" s="2">
        <v>2</v>
      </c>
      <c r="B26" s="2" t="s">
        <v>43</v>
      </c>
      <c r="C26" s="42" t="s">
        <v>44</v>
      </c>
      <c r="D26" s="41">
        <v>23624.470588234999</v>
      </c>
      <c r="E26" s="41">
        <v>1550.1176470588</v>
      </c>
      <c r="F26" s="41">
        <v>0</v>
      </c>
      <c r="G26" s="41">
        <v>0</v>
      </c>
      <c r="H26" s="41">
        <v>25174.588235293999</v>
      </c>
    </row>
    <row r="27" spans="1:8" ht="16.95" customHeight="1">
      <c r="A27" s="2"/>
      <c r="B27" s="33"/>
      <c r="C27" s="33" t="s">
        <v>45</v>
      </c>
      <c r="D27" s="41">
        <v>30141.459694352001</v>
      </c>
      <c r="E27" s="41">
        <v>1993.9335991536</v>
      </c>
      <c r="F27" s="41">
        <v>0</v>
      </c>
      <c r="G27" s="41">
        <v>0</v>
      </c>
      <c r="H27" s="41">
        <v>32135.393293506</v>
      </c>
    </row>
    <row r="28" spans="1:8" ht="16.95" customHeight="1">
      <c r="A28" s="2"/>
      <c r="B28" s="33"/>
      <c r="C28" s="44" t="s">
        <v>46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6.95" customHeight="1">
      <c r="A30" s="2"/>
      <c r="B30" s="33"/>
      <c r="C30" s="33" t="s">
        <v>47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6.95" customHeight="1">
      <c r="A31" s="39"/>
      <c r="B31" s="33"/>
      <c r="C31" s="40" t="s">
        <v>48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6.95" customHeight="1">
      <c r="A33" s="2"/>
      <c r="B33" s="33"/>
      <c r="C33" s="40" t="s">
        <v>49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6.95" customHeight="1">
      <c r="A34" s="2"/>
      <c r="B34" s="33"/>
      <c r="C34" s="44" t="s">
        <v>50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6.95" customHeight="1">
      <c r="A36" s="2"/>
      <c r="B36" s="33"/>
      <c r="C36" s="33" t="s">
        <v>51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4.200000000000003" customHeight="1">
      <c r="A37" s="2"/>
      <c r="B37" s="33"/>
      <c r="C37" s="44" t="s">
        <v>52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6.95" customHeight="1">
      <c r="A39" s="2"/>
      <c r="B39" s="33"/>
      <c r="C39" s="33" t="s">
        <v>53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6.95" customHeight="1">
      <c r="A40" s="2"/>
      <c r="B40" s="33"/>
      <c r="C40" s="44" t="s">
        <v>54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6.95" customHeight="1">
      <c r="A42" s="2"/>
      <c r="B42" s="33"/>
      <c r="C42" s="33" t="s">
        <v>55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6.95" customHeight="1">
      <c r="A43" s="2"/>
      <c r="B43" s="33"/>
      <c r="C43" s="33" t="s">
        <v>56</v>
      </c>
      <c r="D43" s="41">
        <v>30141.459694352001</v>
      </c>
      <c r="E43" s="41">
        <v>1993.9335991536</v>
      </c>
      <c r="F43" s="41">
        <v>0</v>
      </c>
      <c r="G43" s="41">
        <v>0</v>
      </c>
      <c r="H43" s="41">
        <v>32135.393293506</v>
      </c>
    </row>
    <row r="44" spans="1:8" ht="16.95" customHeight="1">
      <c r="A44" s="2"/>
      <c r="B44" s="33"/>
      <c r="C44" s="44" t="s">
        <v>57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58</v>
      </c>
      <c r="C45" s="42" t="s">
        <v>59</v>
      </c>
      <c r="D45" s="41">
        <v>130.33978212234001</v>
      </c>
      <c r="E45" s="41">
        <v>8.8763190418953997</v>
      </c>
      <c r="F45" s="41">
        <v>0</v>
      </c>
      <c r="G45" s="41">
        <v>0</v>
      </c>
      <c r="H45" s="41">
        <v>139.21610116424</v>
      </c>
    </row>
    <row r="46" spans="1:8" ht="31.2">
      <c r="A46" s="2">
        <v>4</v>
      </c>
      <c r="B46" s="2" t="s">
        <v>58</v>
      </c>
      <c r="C46" s="42" t="s">
        <v>60</v>
      </c>
      <c r="D46" s="41">
        <v>472.48941176470998</v>
      </c>
      <c r="E46" s="41">
        <v>31.002352941175999</v>
      </c>
      <c r="F46" s="41">
        <v>0</v>
      </c>
      <c r="G46" s="41">
        <v>0</v>
      </c>
      <c r="H46" s="41">
        <v>503.49176470587997</v>
      </c>
    </row>
    <row r="47" spans="1:8" ht="31.2">
      <c r="A47" s="2">
        <v>5</v>
      </c>
      <c r="B47" s="2" t="s">
        <v>58</v>
      </c>
      <c r="C47" s="42" t="s">
        <v>61</v>
      </c>
      <c r="D47" s="41">
        <v>737.21590909091003</v>
      </c>
      <c r="E47" s="41">
        <v>0</v>
      </c>
      <c r="F47" s="41">
        <v>0</v>
      </c>
      <c r="G47" s="41">
        <v>0</v>
      </c>
      <c r="H47" s="41">
        <v>737.21590909091003</v>
      </c>
    </row>
    <row r="48" spans="1:8" ht="16.95" customHeight="1">
      <c r="A48" s="2"/>
      <c r="B48" s="33"/>
      <c r="C48" s="33" t="s">
        <v>62</v>
      </c>
      <c r="D48" s="41">
        <v>1340.0451029779999</v>
      </c>
      <c r="E48" s="41">
        <v>39.878671983072003</v>
      </c>
      <c r="F48" s="41">
        <v>0</v>
      </c>
      <c r="G48" s="41">
        <v>0</v>
      </c>
      <c r="H48" s="41">
        <v>1379.9237749609999</v>
      </c>
    </row>
    <row r="49" spans="1:8" ht="16.95" customHeight="1">
      <c r="A49" s="2"/>
      <c r="B49" s="33"/>
      <c r="C49" s="33" t="s">
        <v>63</v>
      </c>
      <c r="D49" s="41">
        <v>31481.504797329999</v>
      </c>
      <c r="E49" s="41">
        <v>2033.8122711367</v>
      </c>
      <c r="F49" s="41">
        <v>0</v>
      </c>
      <c r="G49" s="41">
        <v>0</v>
      </c>
      <c r="H49" s="41">
        <v>33515.317068466997</v>
      </c>
    </row>
    <row r="50" spans="1:8" ht="16.95" customHeight="1">
      <c r="A50" s="2"/>
      <c r="B50" s="33"/>
      <c r="C50" s="33" t="s">
        <v>64</v>
      </c>
      <c r="D50" s="41"/>
      <c r="E50" s="41"/>
      <c r="F50" s="41"/>
      <c r="G50" s="41"/>
      <c r="H50" s="41"/>
    </row>
    <row r="51" spans="1:8">
      <c r="A51" s="2">
        <v>6</v>
      </c>
      <c r="B51" s="2" t="s">
        <v>65</v>
      </c>
      <c r="C51" s="48" t="s">
        <v>66</v>
      </c>
      <c r="D51" s="41">
        <v>0</v>
      </c>
      <c r="E51" s="41">
        <v>0</v>
      </c>
      <c r="F51" s="41">
        <v>0</v>
      </c>
      <c r="G51" s="41">
        <v>21.165589369646</v>
      </c>
      <c r="H51" s="41">
        <v>21.165589369646</v>
      </c>
    </row>
    <row r="52" spans="1:8" ht="31.2">
      <c r="A52" s="2">
        <v>7</v>
      </c>
      <c r="B52" s="2" t="s">
        <v>67</v>
      </c>
      <c r="C52" s="48" t="s">
        <v>68</v>
      </c>
      <c r="D52" s="41">
        <v>962.39002830124002</v>
      </c>
      <c r="E52" s="41">
        <v>11.815268276667</v>
      </c>
      <c r="F52" s="41">
        <v>0</v>
      </c>
      <c r="G52" s="41">
        <v>0</v>
      </c>
      <c r="H52" s="41">
        <v>974.20529657789996</v>
      </c>
    </row>
    <row r="53" spans="1:8">
      <c r="A53" s="2">
        <v>8</v>
      </c>
      <c r="B53" s="2" t="s">
        <v>69</v>
      </c>
      <c r="C53" s="48" t="s">
        <v>70</v>
      </c>
      <c r="D53" s="41">
        <v>0</v>
      </c>
      <c r="E53" s="41">
        <v>0</v>
      </c>
      <c r="F53" s="41">
        <v>0</v>
      </c>
      <c r="G53" s="41">
        <v>755.28090213068003</v>
      </c>
      <c r="H53" s="41">
        <v>755.28090213068003</v>
      </c>
    </row>
    <row r="54" spans="1:8">
      <c r="A54" s="2">
        <v>9</v>
      </c>
      <c r="B54" s="2" t="s">
        <v>71</v>
      </c>
      <c r="C54" s="48" t="s">
        <v>72</v>
      </c>
      <c r="D54" s="41">
        <v>0</v>
      </c>
      <c r="E54" s="41">
        <v>0</v>
      </c>
      <c r="F54" s="41">
        <v>0</v>
      </c>
      <c r="G54" s="41">
        <v>35.029411764705998</v>
      </c>
      <c r="H54" s="41">
        <v>35.029411764705998</v>
      </c>
    </row>
    <row r="55" spans="1:8" ht="31.2">
      <c r="A55" s="2">
        <v>10</v>
      </c>
      <c r="B55" s="2" t="s">
        <v>67</v>
      </c>
      <c r="C55" s="48" t="s">
        <v>73</v>
      </c>
      <c r="D55" s="41">
        <v>628.930656</v>
      </c>
      <c r="E55" s="41">
        <v>41.267232</v>
      </c>
      <c r="F55" s="41">
        <v>0</v>
      </c>
      <c r="G55" s="41">
        <v>23.029411764706001</v>
      </c>
      <c r="H55" s="41">
        <v>693.22729976470998</v>
      </c>
    </row>
    <row r="56" spans="1:8">
      <c r="A56" s="2">
        <v>11</v>
      </c>
      <c r="B56" s="2"/>
      <c r="C56" s="48" t="s">
        <v>74</v>
      </c>
      <c r="D56" s="41">
        <v>0</v>
      </c>
      <c r="E56" s="41">
        <v>0</v>
      </c>
      <c r="F56" s="41">
        <v>0</v>
      </c>
      <c r="G56" s="41">
        <v>721.01561111530998</v>
      </c>
      <c r="H56" s="41">
        <v>721.01561111530998</v>
      </c>
    </row>
    <row r="57" spans="1:8" ht="16.95" customHeight="1">
      <c r="A57" s="2"/>
      <c r="B57" s="33"/>
      <c r="C57" s="33" t="s">
        <v>75</v>
      </c>
      <c r="D57" s="41">
        <v>1591.3206843011999</v>
      </c>
      <c r="E57" s="41">
        <v>53.082500276666998</v>
      </c>
      <c r="F57" s="41">
        <v>0</v>
      </c>
      <c r="G57" s="41">
        <v>1555.5209261451</v>
      </c>
      <c r="H57" s="41">
        <v>3199.924110723</v>
      </c>
    </row>
    <row r="58" spans="1:8" ht="16.95" customHeight="1">
      <c r="A58" s="2"/>
      <c r="B58" s="33"/>
      <c r="C58" s="33" t="s">
        <v>76</v>
      </c>
      <c r="D58" s="41">
        <v>33072.825481631997</v>
      </c>
      <c r="E58" s="41">
        <v>2086.8947714133001</v>
      </c>
      <c r="F58" s="41">
        <v>0</v>
      </c>
      <c r="G58" s="41">
        <v>1555.5209261451</v>
      </c>
      <c r="H58" s="41">
        <v>36715.241179190001</v>
      </c>
    </row>
    <row r="59" spans="1:8" ht="16.95" customHeight="1">
      <c r="A59" s="2"/>
      <c r="B59" s="33"/>
      <c r="C59" s="33" t="s">
        <v>77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 ht="16.95" customHeight="1">
      <c r="A61" s="2"/>
      <c r="B61" s="33"/>
      <c r="C61" s="33" t="s">
        <v>78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 ht="16.95" customHeight="1">
      <c r="A62" s="2"/>
      <c r="B62" s="33"/>
      <c r="C62" s="33" t="s">
        <v>79</v>
      </c>
      <c r="D62" s="41">
        <v>33072.825481631997</v>
      </c>
      <c r="E62" s="41">
        <v>2086.8947714133001</v>
      </c>
      <c r="F62" s="41">
        <v>0</v>
      </c>
      <c r="G62" s="41">
        <v>1555.5209261451</v>
      </c>
      <c r="H62" s="41">
        <v>36715.241179190001</v>
      </c>
    </row>
    <row r="63" spans="1:8" ht="153" customHeight="1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81</v>
      </c>
      <c r="C64" s="48" t="s">
        <v>82</v>
      </c>
      <c r="D64" s="41">
        <v>0</v>
      </c>
      <c r="E64" s="41">
        <v>0</v>
      </c>
      <c r="F64" s="41">
        <v>0</v>
      </c>
      <c r="G64" s="41">
        <v>401.22442534793998</v>
      </c>
      <c r="H64" s="41">
        <v>401.22442534793998</v>
      </c>
    </row>
    <row r="65" spans="1:8">
      <c r="A65" s="2">
        <v>13</v>
      </c>
      <c r="B65" s="2" t="s">
        <v>83</v>
      </c>
      <c r="C65" s="48" t="s">
        <v>82</v>
      </c>
      <c r="D65" s="41">
        <v>0</v>
      </c>
      <c r="E65" s="41">
        <v>0</v>
      </c>
      <c r="F65" s="41">
        <v>0</v>
      </c>
      <c r="G65" s="41">
        <v>2365.8955945644998</v>
      </c>
      <c r="H65" s="41">
        <v>2365.8955945644998</v>
      </c>
    </row>
    <row r="66" spans="1:8">
      <c r="A66" s="2">
        <v>14</v>
      </c>
      <c r="B66" s="2" t="s">
        <v>84</v>
      </c>
      <c r="C66" s="48" t="s">
        <v>82</v>
      </c>
      <c r="D66" s="41">
        <v>0</v>
      </c>
      <c r="E66" s="41">
        <v>0</v>
      </c>
      <c r="F66" s="41">
        <v>0</v>
      </c>
      <c r="G66" s="41">
        <v>12357.555685881</v>
      </c>
      <c r="H66" s="41">
        <v>12357.555685881</v>
      </c>
    </row>
    <row r="67" spans="1:8" ht="16.95" customHeight="1">
      <c r="A67" s="2"/>
      <c r="B67" s="33"/>
      <c r="C67" s="33" t="s">
        <v>85</v>
      </c>
      <c r="D67" s="41">
        <v>0</v>
      </c>
      <c r="E67" s="41">
        <v>0</v>
      </c>
      <c r="F67" s="41">
        <v>0</v>
      </c>
      <c r="G67" s="41">
        <v>15124.675705793001</v>
      </c>
      <c r="H67" s="41">
        <v>15124.675705793001</v>
      </c>
    </row>
    <row r="68" spans="1:8" ht="16.95" customHeight="1">
      <c r="A68" s="2"/>
      <c r="B68" s="33"/>
      <c r="C68" s="33" t="s">
        <v>86</v>
      </c>
      <c r="D68" s="41">
        <v>33072.825481631997</v>
      </c>
      <c r="E68" s="41">
        <v>2086.8947714133001</v>
      </c>
      <c r="F68" s="41">
        <v>0</v>
      </c>
      <c r="G68" s="41">
        <v>16680.196631938001</v>
      </c>
      <c r="H68" s="41">
        <v>51839.916884983002</v>
      </c>
    </row>
    <row r="69" spans="1:8" ht="16.95" customHeight="1">
      <c r="A69" s="2"/>
      <c r="B69" s="33"/>
      <c r="C69" s="33" t="s">
        <v>87</v>
      </c>
      <c r="D69" s="41"/>
      <c r="E69" s="41"/>
      <c r="F69" s="41"/>
      <c r="G69" s="41"/>
      <c r="H69" s="41"/>
    </row>
    <row r="70" spans="1:8" ht="34.200000000000003" customHeight="1">
      <c r="A70" s="2">
        <v>15</v>
      </c>
      <c r="B70" s="2" t="s">
        <v>88</v>
      </c>
      <c r="C70" s="48" t="s">
        <v>89</v>
      </c>
      <c r="D70" s="41">
        <f>D68*3%</f>
        <v>992.18476444895998</v>
      </c>
      <c r="E70" s="41">
        <f>E68*3%</f>
        <v>62.606843142399001</v>
      </c>
      <c r="F70" s="41">
        <f>F68*3%</f>
        <v>0</v>
      </c>
      <c r="G70" s="41">
        <f>G68*3%</f>
        <v>500.40589895814003</v>
      </c>
      <c r="H70" s="41">
        <f>SUM(D70:G70)</f>
        <v>1555.1975065495001</v>
      </c>
    </row>
    <row r="71" spans="1:8" ht="16.95" customHeight="1">
      <c r="A71" s="2"/>
      <c r="B71" s="33"/>
      <c r="C71" s="33" t="s">
        <v>90</v>
      </c>
      <c r="D71" s="41">
        <f>D70</f>
        <v>992.18476444895998</v>
      </c>
      <c r="E71" s="41">
        <f>E70</f>
        <v>62.606843142399001</v>
      </c>
      <c r="F71" s="41">
        <f>F70</f>
        <v>0</v>
      </c>
      <c r="G71" s="41">
        <f>G70</f>
        <v>500.40589895814003</v>
      </c>
      <c r="H71" s="41">
        <f>SUM(D71:G71)</f>
        <v>1555.1975065495001</v>
      </c>
    </row>
    <row r="72" spans="1:8" ht="16.95" customHeight="1">
      <c r="A72" s="2"/>
      <c r="B72" s="33"/>
      <c r="C72" s="33" t="s">
        <v>91</v>
      </c>
      <c r="D72" s="41">
        <f>D71+D68</f>
        <v>34065.010246081001</v>
      </c>
      <c r="E72" s="41">
        <f>E71+E68</f>
        <v>2149.5016145557001</v>
      </c>
      <c r="F72" s="41">
        <f>F71+F68</f>
        <v>0</v>
      </c>
      <c r="G72" s="41">
        <f>G71+G68</f>
        <v>17180.6025308961</v>
      </c>
      <c r="H72" s="41">
        <f>SUM(D72:G72)</f>
        <v>53395.114391532799</v>
      </c>
    </row>
    <row r="73" spans="1:8" ht="16.95" customHeight="1">
      <c r="A73" s="2"/>
      <c r="B73" s="33"/>
      <c r="C73" s="33" t="s">
        <v>92</v>
      </c>
      <c r="D73" s="41"/>
      <c r="E73" s="41"/>
      <c r="F73" s="41"/>
      <c r="G73" s="41"/>
      <c r="H73" s="41"/>
    </row>
    <row r="74" spans="1:8" ht="16.95" customHeight="1">
      <c r="A74" s="2">
        <v>16</v>
      </c>
      <c r="B74" s="2" t="s">
        <v>93</v>
      </c>
      <c r="C74" s="48" t="s">
        <v>94</v>
      </c>
      <c r="D74" s="41">
        <f>D72*20%</f>
        <v>6813.0020492161902</v>
      </c>
      <c r="E74" s="41">
        <f>E72*20%</f>
        <v>429.90032291113999</v>
      </c>
      <c r="F74" s="41">
        <f>F72*20%</f>
        <v>0</v>
      </c>
      <c r="G74" s="41">
        <f>G72*20%</f>
        <v>3436.1205061792298</v>
      </c>
      <c r="H74" s="41">
        <f>SUM(D74:G74)</f>
        <v>10679.0228783066</v>
      </c>
    </row>
    <row r="75" spans="1:8" ht="16.95" customHeight="1">
      <c r="A75" s="2"/>
      <c r="B75" s="33"/>
      <c r="C75" s="33" t="s">
        <v>95</v>
      </c>
      <c r="D75" s="41">
        <f>D74</f>
        <v>6813.0020492161902</v>
      </c>
      <c r="E75" s="41">
        <f>E74</f>
        <v>429.90032291113999</v>
      </c>
      <c r="F75" s="41">
        <f>F74</f>
        <v>0</v>
      </c>
      <c r="G75" s="41">
        <f>G74</f>
        <v>3436.1205061792298</v>
      </c>
      <c r="H75" s="41">
        <f>SUM(D75:G75)</f>
        <v>10679.0228783066</v>
      </c>
    </row>
    <row r="76" spans="1:8" ht="16.95" customHeight="1">
      <c r="A76" s="2"/>
      <c r="B76" s="33"/>
      <c r="C76" s="33" t="s">
        <v>96</v>
      </c>
      <c r="D76" s="41">
        <f>D75+D72</f>
        <v>40878.012295297201</v>
      </c>
      <c r="E76" s="41">
        <f>E75+E72</f>
        <v>2579.4019374668401</v>
      </c>
      <c r="F76" s="41">
        <f>F75+F72</f>
        <v>0</v>
      </c>
      <c r="G76" s="41">
        <f>G75+G72</f>
        <v>20616.7230370754</v>
      </c>
      <c r="H76" s="41">
        <f>SUM(D76:G76)</f>
        <v>64074.137269839397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98" t="s">
        <v>3</v>
      </c>
      <c r="D2" s="98"/>
      <c r="E2" s="98"/>
      <c r="F2" s="98"/>
      <c r="G2" s="98"/>
      <c r="H2" s="9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2" t="s">
        <v>5</v>
      </c>
      <c r="B10" s="102" t="s">
        <v>30</v>
      </c>
      <c r="C10" s="102" t="s">
        <v>101</v>
      </c>
      <c r="D10" s="99" t="s">
        <v>32</v>
      </c>
      <c r="E10" s="100"/>
      <c r="F10" s="100"/>
      <c r="G10" s="100"/>
      <c r="H10" s="101"/>
      <c r="J10" s="20"/>
    </row>
    <row r="11" spans="1:14" ht="59.25" customHeight="1">
      <c r="A11" s="102"/>
      <c r="B11" s="102"/>
      <c r="C11" s="10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6516.9891061171002</v>
      </c>
      <c r="E13" s="32">
        <v>443.81595209477001</v>
      </c>
      <c r="F13" s="32">
        <v>0</v>
      </c>
      <c r="G13" s="32">
        <v>0</v>
      </c>
      <c r="H13" s="32">
        <v>6960.8050582119004</v>
      </c>
      <c r="J13" s="20"/>
    </row>
    <row r="14" spans="1:14" ht="16.95" customHeight="1">
      <c r="A14" s="2"/>
      <c r="B14" s="33"/>
      <c r="C14" s="33" t="s">
        <v>104</v>
      </c>
      <c r="D14" s="32">
        <v>6516.9891061171002</v>
      </c>
      <c r="E14" s="32">
        <v>443.81595209477001</v>
      </c>
      <c r="F14" s="32">
        <v>0</v>
      </c>
      <c r="G14" s="32">
        <v>0</v>
      </c>
      <c r="H14" s="32">
        <v>6960.8050582119004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98" t="s">
        <v>3</v>
      </c>
      <c r="D2" s="98"/>
      <c r="E2" s="98"/>
      <c r="F2" s="98"/>
      <c r="G2" s="98"/>
      <c r="H2" s="9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2" t="s">
        <v>5</v>
      </c>
      <c r="B10" s="102" t="s">
        <v>30</v>
      </c>
      <c r="C10" s="102" t="s">
        <v>101</v>
      </c>
      <c r="D10" s="99" t="s">
        <v>32</v>
      </c>
      <c r="E10" s="100"/>
      <c r="F10" s="100"/>
      <c r="G10" s="100"/>
      <c r="H10" s="101"/>
      <c r="J10" s="20"/>
    </row>
    <row r="11" spans="1:14" ht="59.25" customHeight="1">
      <c r="A11" s="102"/>
      <c r="B11" s="102"/>
      <c r="C11" s="10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106</v>
      </c>
      <c r="D13" s="32">
        <v>0</v>
      </c>
      <c r="E13" s="32">
        <v>0</v>
      </c>
      <c r="F13" s="32">
        <v>0</v>
      </c>
      <c r="G13" s="32">
        <v>21.165589369646</v>
      </c>
      <c r="H13" s="32">
        <v>21.165589369646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21.165589369646</v>
      </c>
      <c r="H14" s="32">
        <v>21.165589369646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98" t="s">
        <v>3</v>
      </c>
      <c r="D2" s="98"/>
      <c r="E2" s="98"/>
      <c r="F2" s="98"/>
      <c r="G2" s="98"/>
      <c r="H2" s="9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2" t="s">
        <v>5</v>
      </c>
      <c r="B10" s="102" t="s">
        <v>30</v>
      </c>
      <c r="C10" s="102" t="s">
        <v>101</v>
      </c>
      <c r="D10" s="99" t="s">
        <v>32</v>
      </c>
      <c r="E10" s="100"/>
      <c r="F10" s="100"/>
      <c r="G10" s="100"/>
      <c r="H10" s="101"/>
      <c r="J10" s="20"/>
    </row>
    <row r="11" spans="1:14" ht="59.25" customHeight="1">
      <c r="A11" s="102"/>
      <c r="B11" s="102"/>
      <c r="C11" s="10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82</v>
      </c>
      <c r="D13" s="32">
        <v>0</v>
      </c>
      <c r="E13" s="32">
        <v>0</v>
      </c>
      <c r="F13" s="32">
        <v>0</v>
      </c>
      <c r="G13" s="32">
        <v>401.22442534793998</v>
      </c>
      <c r="H13" s="32">
        <v>401.22442534793998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401.22442534793998</v>
      </c>
      <c r="H14" s="32">
        <v>401.22442534793998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5" sqref="C5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98" t="s">
        <v>3</v>
      </c>
      <c r="D2" s="98"/>
      <c r="E2" s="98"/>
      <c r="F2" s="98"/>
      <c r="G2" s="98"/>
      <c r="H2" s="9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2" t="s">
        <v>5</v>
      </c>
      <c r="B10" s="102" t="s">
        <v>30</v>
      </c>
      <c r="C10" s="102" t="s">
        <v>101</v>
      </c>
      <c r="D10" s="99" t="s">
        <v>32</v>
      </c>
      <c r="E10" s="100"/>
      <c r="F10" s="100"/>
      <c r="G10" s="100"/>
      <c r="H10" s="101"/>
      <c r="J10" s="20"/>
    </row>
    <row r="11" spans="1:14" ht="59.25" customHeight="1">
      <c r="A11" s="102"/>
      <c r="B11" s="102"/>
      <c r="C11" s="10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112</v>
      </c>
      <c r="D13" s="32">
        <v>23624.470588234999</v>
      </c>
      <c r="E13" s="32">
        <v>1550.1176470588</v>
      </c>
      <c r="F13" s="32">
        <v>0</v>
      </c>
      <c r="G13" s="32">
        <v>0</v>
      </c>
      <c r="H13" s="32">
        <v>25174.588235293999</v>
      </c>
      <c r="J13" s="20"/>
    </row>
    <row r="14" spans="1:14" ht="16.95" customHeight="1">
      <c r="A14" s="2"/>
      <c r="B14" s="33"/>
      <c r="C14" s="33" t="s">
        <v>104</v>
      </c>
      <c r="D14" s="32">
        <v>23624.470588234999</v>
      </c>
      <c r="E14" s="32">
        <v>1550.1176470588</v>
      </c>
      <c r="F14" s="32">
        <v>0</v>
      </c>
      <c r="G14" s="32">
        <v>0</v>
      </c>
      <c r="H14" s="32">
        <v>25174.588235293999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98" t="s">
        <v>3</v>
      </c>
      <c r="D2" s="98"/>
      <c r="E2" s="98"/>
      <c r="F2" s="98"/>
      <c r="G2" s="98"/>
      <c r="H2" s="9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2" t="s">
        <v>5</v>
      </c>
      <c r="B10" s="102" t="s">
        <v>30</v>
      </c>
      <c r="C10" s="102" t="s">
        <v>101</v>
      </c>
      <c r="D10" s="99" t="s">
        <v>32</v>
      </c>
      <c r="E10" s="100"/>
      <c r="F10" s="100"/>
      <c r="G10" s="100"/>
      <c r="H10" s="101"/>
      <c r="J10" s="20"/>
    </row>
    <row r="11" spans="1:14" ht="59.25" customHeight="1">
      <c r="A11" s="102"/>
      <c r="B11" s="102"/>
      <c r="C11" s="10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0</v>
      </c>
      <c r="E13" s="32">
        <v>0</v>
      </c>
      <c r="F13" s="32">
        <v>0</v>
      </c>
      <c r="G13" s="32">
        <v>35.029411764705998</v>
      </c>
      <c r="H13" s="32">
        <v>35.029411764705998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35.029411764705998</v>
      </c>
      <c r="H14" s="32">
        <v>35.029411764705998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D11" sqref="D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98" t="s">
        <v>3</v>
      </c>
      <c r="D2" s="98"/>
      <c r="E2" s="98"/>
      <c r="F2" s="98"/>
      <c r="G2" s="98"/>
      <c r="H2" s="9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2" t="s">
        <v>5</v>
      </c>
      <c r="B10" s="102" t="s">
        <v>30</v>
      </c>
      <c r="C10" s="102" t="s">
        <v>101</v>
      </c>
      <c r="D10" s="99" t="s">
        <v>32</v>
      </c>
      <c r="E10" s="100"/>
      <c r="F10" s="100"/>
      <c r="G10" s="100"/>
      <c r="H10" s="101"/>
      <c r="J10" s="20"/>
    </row>
    <row r="11" spans="1:14" ht="59.25" customHeight="1">
      <c r="A11" s="102"/>
      <c r="B11" s="102"/>
      <c r="C11" s="10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117</v>
      </c>
      <c r="D13" s="32">
        <v>0</v>
      </c>
      <c r="E13" s="32">
        <v>0</v>
      </c>
      <c r="F13" s="32">
        <v>0</v>
      </c>
      <c r="G13" s="32">
        <v>2365.8955945644998</v>
      </c>
      <c r="H13" s="32">
        <v>2365.8955945644998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2365.8955945644998</v>
      </c>
      <c r="H14" s="32">
        <v>2365.8955945644998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98" t="s">
        <v>3</v>
      </c>
      <c r="D2" s="98"/>
      <c r="E2" s="98"/>
      <c r="F2" s="98"/>
      <c r="G2" s="98"/>
      <c r="H2" s="9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119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2" t="s">
        <v>5</v>
      </c>
      <c r="B10" s="102" t="s">
        <v>30</v>
      </c>
      <c r="C10" s="102" t="s">
        <v>101</v>
      </c>
      <c r="D10" s="99" t="s">
        <v>32</v>
      </c>
      <c r="E10" s="100"/>
      <c r="F10" s="100"/>
      <c r="G10" s="100"/>
      <c r="H10" s="101"/>
      <c r="J10" s="20"/>
    </row>
    <row r="11" spans="1:14" ht="59.25" customHeight="1">
      <c r="A11" s="102"/>
      <c r="B11" s="102"/>
      <c r="C11" s="10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121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2025-11-17T10:07:07Z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6BD2D8FD98F74C18B0678FA31A2AAB9E_12</vt:lpwstr>
  </property>
  <property fmtid="{D5CDD505-2E9C-101B-9397-08002B2CF9AE}" pid="3" name="KSOProductBuildVer">
    <vt:lpwstr>1049-12.2.0.20795</vt:lpwstr>
  </property>
</Properties>
</file>